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U:\Company\CONTRACTS MANAGEMENT PLANNING\CONTRACTS TEAM FORM TEMPLATES\"/>
    </mc:Choice>
  </mc:AlternateContent>
  <xr:revisionPtr revIDLastSave="0" documentId="13_ncr:1_{1D4F99B4-1E07-440F-A8C1-8291427C430F}" xr6:coauthVersionLast="47" xr6:coauthVersionMax="47" xr10:uidLastSave="{00000000-0000-0000-0000-000000000000}"/>
  <bookViews>
    <workbookView xWindow="-108" yWindow="-108" windowWidth="23256" windowHeight="12456" xr2:uid="{0D05F7BE-7273-4CA2-B3FE-C2D4F38928B4}"/>
  </bookViews>
  <sheets>
    <sheet name="Disclosure Page" sheetId="1" r:id="rId1"/>
    <sheet name="Indirect cost worksheet" sheetId="3" r:id="rId2"/>
    <sheet name="Supportive Indirect" sheetId="4" r:id="rId3"/>
    <sheet name="Cost Allocation Plan" sheetId="6" r:id="rId4"/>
    <sheet name="Budget with Indirect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E19" i="6"/>
  <c r="B20" i="6"/>
  <c r="F28" i="6"/>
  <c r="G28" i="6" s="1"/>
  <c r="B29" i="6"/>
  <c r="F29" i="6" s="1"/>
  <c r="G29" i="6" s="1"/>
  <c r="C14" i="6"/>
  <c r="F14" i="6" s="1"/>
  <c r="G14" i="6" s="1"/>
  <c r="C9" i="6"/>
  <c r="B19" i="6"/>
  <c r="F13" i="6"/>
  <c r="G13" i="6" s="1"/>
  <c r="C26" i="3"/>
  <c r="D26" i="3"/>
  <c r="E26" i="3"/>
  <c r="F11" i="2"/>
  <c r="F12" i="2" s="1"/>
  <c r="D42" i="3"/>
  <c r="D32" i="3"/>
  <c r="B24" i="3"/>
  <c r="B23" i="3"/>
  <c r="D29" i="4"/>
  <c r="C31" i="4"/>
  <c r="D31" i="4" s="1"/>
  <c r="C30" i="4"/>
  <c r="C33" i="4" s="1"/>
  <c r="D19" i="4"/>
  <c r="D17" i="4"/>
  <c r="D16" i="4"/>
  <c r="D15" i="4"/>
  <c r="D14" i="4"/>
  <c r="D13" i="4"/>
  <c r="D12" i="4"/>
  <c r="D9" i="4"/>
  <c r="D8" i="4"/>
  <c r="C25" i="4"/>
  <c r="F20" i="6" l="1"/>
  <c r="G20" i="6" s="1"/>
  <c r="F19" i="6"/>
  <c r="G19" i="6" s="1"/>
  <c r="D30" i="4"/>
  <c r="D33" i="4" s="1"/>
  <c r="B26" i="3"/>
  <c r="D25" i="4"/>
  <c r="D35" i="4" l="1"/>
  <c r="E17" i="2" l="1"/>
  <c r="D17" i="2"/>
  <c r="F15" i="2"/>
  <c r="E12" i="2"/>
  <c r="D12" i="2"/>
  <c r="D8" i="2"/>
  <c r="E8" i="2"/>
  <c r="F7" i="2"/>
  <c r="F6" i="2"/>
  <c r="F5" i="2"/>
  <c r="F8" i="2" l="1"/>
  <c r="F17" i="2"/>
  <c r="E20" i="2"/>
  <c r="F20" i="2"/>
  <c r="D20" i="2"/>
</calcChain>
</file>

<file path=xl/sharedStrings.xml><?xml version="1.0" encoding="utf-8"?>
<sst xmlns="http://schemas.openxmlformats.org/spreadsheetml/2006/main" count="195" uniqueCount="146">
  <si>
    <t>UNITY of Greater New Orleans</t>
  </si>
  <si>
    <t xml:space="preserve">Agency Name: </t>
  </si>
  <si>
    <t>Program Name:</t>
  </si>
  <si>
    <t>Project Number:</t>
  </si>
  <si>
    <t xml:space="preserve">Project Date Range: </t>
  </si>
  <si>
    <t>1. Does your agency have a Federally Approved Indirect Cost Rate?</t>
  </si>
  <si>
    <t>YES</t>
  </si>
  <si>
    <t>NO</t>
  </si>
  <si>
    <t>Approving Agency</t>
  </si>
  <si>
    <t>Approved Rate %</t>
  </si>
  <si>
    <t>Time Period Applied</t>
  </si>
  <si>
    <t>Quantity &amp; Description</t>
  </si>
  <si>
    <t>TOTAL</t>
  </si>
  <si>
    <t>Supportive Services</t>
  </si>
  <si>
    <t>Case Management</t>
  </si>
  <si>
    <t>SUBTOTAL</t>
  </si>
  <si>
    <t>Rental Assistance</t>
  </si>
  <si>
    <t>Administrative Costs</t>
  </si>
  <si>
    <t>Administration of Project Activities</t>
  </si>
  <si>
    <t>Eligible Cost</t>
  </si>
  <si>
    <t>Direct
Costs</t>
  </si>
  <si>
    <t>Transportation</t>
  </si>
  <si>
    <t>Indirect Costs (15%)</t>
  </si>
  <si>
    <t>.25 Case Manager Supervisor Salary &amp; Fringe @ $60,000 per year</t>
  </si>
  <si>
    <t>1 FTE Case Manager Salary &amp; Fringe @ $50,000 per year</t>
  </si>
  <si>
    <t>Case Manager Mileage (.625 per mile x 100 miles x 12 months)</t>
  </si>
  <si>
    <t>Deposit &amp; Rental Assistance for 15HH</t>
  </si>
  <si>
    <t>Bookkeeping, Billing, Office Supplies, &amp; Supervision</t>
  </si>
  <si>
    <t>TOTAL Required In-Kind or Cash Match</t>
  </si>
  <si>
    <t>Total CoC Budget</t>
  </si>
  <si>
    <t>Direct Cost Allocation</t>
  </si>
  <si>
    <t>Direct Cost</t>
  </si>
  <si>
    <t>Definitions:</t>
  </si>
  <si>
    <t xml:space="preserve">Direct Cost: Time spent is based on an after the fact accounting for time for each pay period as documented by a work activity record. </t>
  </si>
  <si>
    <t xml:space="preserve">Direct Cost Allocation: Time spent on activities is based on a cost allocation plan that is reasonably uses a cost driver to determine the % of time on different activities. </t>
  </si>
  <si>
    <t>Indirect Cost Rate: Cost is included in the cost pool for the federally approved rate or de minimus rate.</t>
  </si>
  <si>
    <t>Reduce direct costs reimbursed from CoC Project budget</t>
  </si>
  <si>
    <t>To meet match requirements</t>
  </si>
  <si>
    <t xml:space="preserve">3. Will the indirect cost rate be applied to the CoC project as </t>
  </si>
  <si>
    <t>Rate %</t>
  </si>
  <si>
    <t>2. If no, and your agency does not have a Federally Approved Indirect Cost Rate, will you be using the De Minimus Rate?</t>
  </si>
  <si>
    <t>SUPPORTIVE SERVICES BUDGET</t>
  </si>
  <si>
    <t>Eligible Costs</t>
  </si>
  <si>
    <t>Annual Assessment of Service Needs</t>
  </si>
  <si>
    <t>Assistance with Moving Costs</t>
  </si>
  <si>
    <t>Child Care</t>
  </si>
  <si>
    <t>Education Services</t>
  </si>
  <si>
    <t>Employment Assistance</t>
  </si>
  <si>
    <t>Life Skills Training</t>
  </si>
  <si>
    <t>Legal Services</t>
  </si>
  <si>
    <t>Outreach Services</t>
  </si>
  <si>
    <t>Housing Search/Counseling</t>
  </si>
  <si>
    <t>Food</t>
  </si>
  <si>
    <t>Mental Health Services</t>
  </si>
  <si>
    <t>Outpatient Health Services</t>
  </si>
  <si>
    <t>Substance Abuse Treatment Services</t>
  </si>
  <si>
    <t>Utility Deposits</t>
  </si>
  <si>
    <t>Operating Costs of Supportive Services</t>
  </si>
  <si>
    <t>Month:</t>
  </si>
  <si>
    <t>________________</t>
  </si>
  <si>
    <t>Indirect Cost Rate:</t>
  </si>
  <si>
    <t>Indirect Cost</t>
  </si>
  <si>
    <t>Agency:</t>
  </si>
  <si>
    <t xml:space="preserve">Project: </t>
  </si>
  <si>
    <t>________________________________________________</t>
  </si>
  <si>
    <t>Indirect Cost Worksheet</t>
  </si>
  <si>
    <t xml:space="preserve">Complete the worksheet for indirect costs that are part of th eproject budget, including costs used as match. </t>
  </si>
  <si>
    <t>This disclosure will assist the review of invoices to ensure that indirect costs are not reimbursed as direct costs.</t>
  </si>
  <si>
    <t>4. What is the base to which the indirect costs will be applied.</t>
  </si>
  <si>
    <t>All eligible project costs</t>
  </si>
  <si>
    <t>Direct staff costs only</t>
  </si>
  <si>
    <t>Other: _____________________________</t>
  </si>
  <si>
    <t xml:space="preserve">Indicate the pool of indirect costs that will be paid by the indirect rate charge to the project. </t>
  </si>
  <si>
    <t>Trainings</t>
  </si>
  <si>
    <t>Environmental Reviews</t>
  </si>
  <si>
    <t>Rent, Utilities, Equipment</t>
  </si>
  <si>
    <t>ADMINISTRATIVE BUDGET</t>
  </si>
  <si>
    <t>SUBTOTAL Administrative</t>
  </si>
  <si>
    <t>TOTAL INDIRECT COSTS FOR MATCH</t>
  </si>
  <si>
    <t>Cost</t>
  </si>
  <si>
    <t>1. indirect cost pool</t>
  </si>
  <si>
    <t>Executive Director Salary</t>
  </si>
  <si>
    <t>Finance Director Salary</t>
  </si>
  <si>
    <t>Finance Department</t>
  </si>
  <si>
    <t>Office - Administrative</t>
  </si>
  <si>
    <t>Phones - Administrative</t>
  </si>
  <si>
    <t>Quality Control</t>
  </si>
  <si>
    <t>Administrative Staff</t>
  </si>
  <si>
    <t>Position</t>
  </si>
  <si>
    <t>% FTE on Project</t>
  </si>
  <si>
    <t>% FTE on other CoC Projects</t>
  </si>
  <si>
    <t>% FTE non-CoC projects</t>
  </si>
  <si>
    <t>Staff Accountant</t>
  </si>
  <si>
    <t>Case Management Supervisor</t>
  </si>
  <si>
    <t>___ Costs are determined by after-the-fact work activity record.</t>
  </si>
  <si>
    <t>___ Costs are determined by a direct cost allocation plan.</t>
  </si>
  <si>
    <t>Audit</t>
  </si>
  <si>
    <t>% on project</t>
  </si>
  <si>
    <t>% on other CoC Projects</t>
  </si>
  <si>
    <t>% non-CoC projects</t>
  </si>
  <si>
    <t>2. Direct Administrative Costs (that are NOT included in the Indirect Cost Pool above)</t>
  </si>
  <si>
    <t>A. Staff - list each position included in the direct administrative costs for the project</t>
  </si>
  <si>
    <t>B. Other Direct Administrative Costs</t>
  </si>
  <si>
    <t>n/a</t>
  </si>
  <si>
    <t>Gen'l Mgmt, Oversight, Coordination (Staff)</t>
  </si>
  <si>
    <t>Office Rent</t>
  </si>
  <si>
    <t>Bank Fees</t>
  </si>
  <si>
    <t>Organizattional Budget Cost</t>
  </si>
  <si>
    <t>Total Amount</t>
  </si>
  <si>
    <t>Amount in Indirect Cost Pool</t>
  </si>
  <si>
    <t>Amount as Direct Cost</t>
  </si>
  <si>
    <t>Ineligible Amount (fundraising, lobbying)</t>
  </si>
  <si>
    <t>Amount or %?</t>
  </si>
  <si>
    <t>Cost pool amounts will be compared to the most recent organizational audit an dreviewed durng monitoring.</t>
  </si>
  <si>
    <t>If yes, answer the following below and complete the Indirect Cost Worksheet</t>
  </si>
  <si>
    <t>Signed by: ______________________________________________________   Date: ________________________</t>
  </si>
  <si>
    <t>Name &amp; Title: __________________________________________________________________________________</t>
  </si>
  <si>
    <t>3. Other Indirect Costs that are not part of the administrative costs listed above</t>
  </si>
  <si>
    <t>Sub-Recipient Cost Allocation Plan Disclosure Form</t>
  </si>
  <si>
    <t>Sub-Recipient Indirect Cost Report for Match</t>
  </si>
  <si>
    <t>SUBTOTAL SUPPORTIVE SERVICES</t>
  </si>
  <si>
    <t>Total Annual Cost</t>
  </si>
  <si>
    <t>Project Allocation</t>
  </si>
  <si>
    <t>Square Feet</t>
  </si>
  <si>
    <t>Organization</t>
  </si>
  <si>
    <t>Internet</t>
  </si>
  <si>
    <t>% FTE Supportive Service Staff</t>
  </si>
  <si>
    <t>% FTE Administrative Staff</t>
  </si>
  <si>
    <t>Total % FTE Staff</t>
  </si>
  <si>
    <t>Office Utilities</t>
  </si>
  <si>
    <t>SQUARE FOOTAGE</t>
  </si>
  <si>
    <t>STAFF</t>
  </si>
  <si>
    <t>Van Insurance</t>
  </si>
  <si>
    <t>Cost Driver</t>
  </si>
  <si>
    <t>Miles</t>
  </si>
  <si>
    <t>Copier Lease</t>
  </si>
  <si>
    <t>users</t>
  </si>
  <si>
    <t>miles</t>
  </si>
  <si>
    <t>Paychex</t>
  </si>
  <si>
    <t>% to Project</t>
  </si>
  <si>
    <t>OTHER ALLOCATED COSTS</t>
  </si>
  <si>
    <t>Total Staff</t>
  </si>
  <si>
    <t>Project Staff</t>
  </si>
  <si>
    <t>Total Sq.. Feet</t>
  </si>
  <si>
    <t>Effective Date:</t>
  </si>
  <si>
    <t>Sample Budget with 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</si>
</sst>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  <numFmt numFmtId="167" formatCode="_(&quot;$&quot;* #,##0_);_(&quot;$&quot;* \(#,##0\);_(&quot;$&quot;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4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rgb="FFFEF2CB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44" fontId="1" fillId="4" borderId="1" xfId="1" applyFont="1" applyFill="1" applyBorder="1"/>
    <xf numFmtId="44" fontId="2" fillId="4" borderId="1" xfId="1" applyFont="1" applyFill="1" applyBorder="1"/>
    <xf numFmtId="0" fontId="2" fillId="0" borderId="1" xfId="0" applyFont="1" applyBorder="1" applyAlignment="1">
      <alignment horizontal="center" wrapText="1"/>
    </xf>
    <xf numFmtId="44" fontId="1" fillId="4" borderId="3" xfId="1" applyFont="1" applyFill="1" applyBorder="1" applyAlignment="1">
      <alignment horizontal="left" wrapText="1"/>
    </xf>
    <xf numFmtId="44" fontId="2" fillId="4" borderId="1" xfId="1" applyFont="1" applyFill="1" applyBorder="1" applyAlignment="1"/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8" fillId="7" borderId="1" xfId="0" applyNumberFormat="1" applyFont="1" applyFill="1" applyBorder="1"/>
    <xf numFmtId="164" fontId="8" fillId="0" borderId="1" xfId="0" applyNumberFormat="1" applyFont="1" applyBorder="1"/>
    <xf numFmtId="164" fontId="8" fillId="8" borderId="1" xfId="0" applyNumberFormat="1" applyFont="1" applyFill="1" applyBorder="1"/>
    <xf numFmtId="164" fontId="8" fillId="8" borderId="6" xfId="0" applyNumberFormat="1" applyFont="1" applyFill="1" applyBorder="1"/>
    <xf numFmtId="164" fontId="8" fillId="7" borderId="7" xfId="0" applyNumberFormat="1" applyFont="1" applyFill="1" applyBorder="1"/>
    <xf numFmtId="164" fontId="8" fillId="3" borderId="8" xfId="0" applyNumberFormat="1" applyFont="1" applyFill="1" applyBorder="1"/>
    <xf numFmtId="164" fontId="8" fillId="10" borderId="1" xfId="0" applyNumberFormat="1" applyFont="1" applyFill="1" applyBorder="1"/>
    <xf numFmtId="0" fontId="8" fillId="10" borderId="1" xfId="0" applyFont="1" applyFill="1" applyBorder="1"/>
    <xf numFmtId="0" fontId="3" fillId="0" borderId="0" xfId="0" applyFont="1"/>
    <xf numFmtId="0" fontId="0" fillId="0" borderId="0" xfId="0" applyAlignment="1">
      <alignment horizontal="right"/>
    </xf>
    <xf numFmtId="164" fontId="7" fillId="9" borderId="12" xfId="0" applyNumberFormat="1" applyFont="1" applyFill="1" applyBorder="1"/>
    <xf numFmtId="164" fontId="7" fillId="9" borderId="13" xfId="0" applyNumberFormat="1" applyFont="1" applyFill="1" applyBorder="1"/>
    <xf numFmtId="9" fontId="0" fillId="10" borderId="0" xfId="2" applyFont="1" applyFill="1"/>
    <xf numFmtId="0" fontId="0" fillId="10" borderId="0" xfId="0" applyFill="1"/>
    <xf numFmtId="0" fontId="7" fillId="0" borderId="0" xfId="0" applyFont="1" applyAlignment="1">
      <alignment horizontal="left" vertical="center" wrapText="1"/>
    </xf>
    <xf numFmtId="0" fontId="7" fillId="6" borderId="14" xfId="0" applyFont="1" applyFill="1" applyBorder="1" applyAlignment="1">
      <alignment horizontal="left" wrapText="1"/>
    </xf>
    <xf numFmtId="0" fontId="7" fillId="11" borderId="0" xfId="0" applyFont="1" applyFill="1" applyAlignment="1">
      <alignment horizontal="center" vertical="center" wrapText="1"/>
    </xf>
    <xf numFmtId="164" fontId="8" fillId="10" borderId="9" xfId="0" applyNumberFormat="1" applyFont="1" applyFill="1" applyBorder="1"/>
    <xf numFmtId="164" fontId="8" fillId="0" borderId="9" xfId="0" applyNumberFormat="1" applyFont="1" applyBorder="1"/>
    <xf numFmtId="0" fontId="9" fillId="2" borderId="19" xfId="0" applyFont="1" applyFill="1" applyBorder="1"/>
    <xf numFmtId="0" fontId="9" fillId="2" borderId="20" xfId="0" applyFont="1" applyFill="1" applyBorder="1"/>
    <xf numFmtId="0" fontId="7" fillId="11" borderId="21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64" fontId="8" fillId="0" borderId="7" xfId="0" applyNumberFormat="1" applyFont="1" applyBorder="1"/>
    <xf numFmtId="164" fontId="11" fillId="12" borderId="8" xfId="0" applyNumberFormat="1" applyFont="1" applyFill="1" applyBorder="1" applyAlignment="1">
      <alignment horizontal="center" vertical="center"/>
    </xf>
    <xf numFmtId="0" fontId="7" fillId="11" borderId="25" xfId="0" applyFont="1" applyFill="1" applyBorder="1" applyAlignment="1">
      <alignment horizontal="left" vertical="center"/>
    </xf>
    <xf numFmtId="0" fontId="9" fillId="2" borderId="26" xfId="0" applyFont="1" applyFill="1" applyBorder="1"/>
    <xf numFmtId="0" fontId="9" fillId="2" borderId="27" xfId="0" applyFont="1" applyFill="1" applyBorder="1"/>
    <xf numFmtId="0" fontId="7" fillId="13" borderId="2" xfId="0" applyFont="1" applyFill="1" applyBorder="1" applyAlignment="1">
      <alignment horizontal="left" vertical="center"/>
    </xf>
    <xf numFmtId="0" fontId="8" fillId="2" borderId="4" xfId="0" applyFont="1" applyFill="1" applyBorder="1"/>
    <xf numFmtId="0" fontId="8" fillId="2" borderId="3" xfId="0" applyFont="1" applyFill="1" applyBorder="1"/>
    <xf numFmtId="164" fontId="10" fillId="0" borderId="12" xfId="0" applyNumberFormat="1" applyFont="1" applyBorder="1"/>
    <xf numFmtId="0" fontId="7" fillId="0" borderId="11" xfId="0" applyFont="1" applyBorder="1" applyAlignment="1">
      <alignment horizontal="left" vertical="center"/>
    </xf>
    <xf numFmtId="0" fontId="0" fillId="0" borderId="14" xfId="0" applyBorder="1"/>
    <xf numFmtId="164" fontId="2" fillId="0" borderId="28" xfId="0" applyNumberFormat="1" applyFont="1" applyBorder="1"/>
    <xf numFmtId="164" fontId="8" fillId="10" borderId="7" xfId="0" applyNumberFormat="1" applyFont="1" applyFill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9" fontId="0" fillId="0" borderId="0" xfId="2" applyFont="1" applyBorder="1"/>
    <xf numFmtId="0" fontId="0" fillId="0" borderId="2" xfId="0" applyBorder="1" applyAlignment="1">
      <alignment wrapText="1"/>
    </xf>
    <xf numFmtId="44" fontId="1" fillId="4" borderId="4" xfId="1" applyFont="1" applyFill="1" applyBorder="1" applyAlignment="1">
      <alignment horizontal="left" wrapText="1"/>
    </xf>
    <xf numFmtId="0" fontId="2" fillId="0" borderId="29" xfId="0" applyFont="1" applyBorder="1"/>
    <xf numFmtId="165" fontId="2" fillId="0" borderId="14" xfId="0" applyNumberFormat="1" applyFont="1" applyBorder="1"/>
    <xf numFmtId="165" fontId="2" fillId="0" borderId="28" xfId="0" applyNumberFormat="1" applyFont="1" applyBorder="1"/>
    <xf numFmtId="165" fontId="2" fillId="0" borderId="0" xfId="0" applyNumberFormat="1" applyFont="1"/>
    <xf numFmtId="0" fontId="0" fillId="14" borderId="1" xfId="0" applyFill="1" applyBorder="1" applyAlignment="1">
      <alignment horizontal="center"/>
    </xf>
    <xf numFmtId="0" fontId="0" fillId="14" borderId="0" xfId="0" applyFill="1"/>
    <xf numFmtId="0" fontId="2" fillId="14" borderId="1" xfId="0" applyFont="1" applyFill="1" applyBorder="1" applyAlignment="1">
      <alignment wrapText="1"/>
    </xf>
    <xf numFmtId="0" fontId="0" fillId="10" borderId="1" xfId="0" applyFill="1" applyBorder="1"/>
    <xf numFmtId="165" fontId="0" fillId="10" borderId="1" xfId="0" applyNumberFormat="1" applyFill="1" applyBorder="1"/>
    <xf numFmtId="0" fontId="0" fillId="10" borderId="7" xfId="0" applyFill="1" applyBorder="1"/>
    <xf numFmtId="165" fontId="0" fillId="10" borderId="7" xfId="0" applyNumberFormat="1" applyFill="1" applyBorder="1"/>
    <xf numFmtId="9" fontId="0" fillId="10" borderId="1" xfId="2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2" fillId="0" borderId="0" xfId="0" applyFont="1" applyAlignment="1">
      <alignment horizontal="left"/>
    </xf>
    <xf numFmtId="0" fontId="12" fillId="0" borderId="18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13" fillId="0" borderId="0" xfId="0" applyFont="1"/>
    <xf numFmtId="0" fontId="3" fillId="0" borderId="18" xfId="0" applyFont="1" applyBorder="1"/>
    <xf numFmtId="0" fontId="0" fillId="0" borderId="18" xfId="0" applyBorder="1"/>
    <xf numFmtId="0" fontId="0" fillId="0" borderId="5" xfId="0" applyBorder="1"/>
    <xf numFmtId="0" fontId="7" fillId="6" borderId="11" xfId="0" applyFont="1" applyFill="1" applyBorder="1"/>
    <xf numFmtId="0" fontId="0" fillId="2" borderId="16" xfId="0" applyFill="1" applyBorder="1"/>
    <xf numFmtId="0" fontId="0" fillId="0" borderId="16" xfId="0" applyBorder="1"/>
    <xf numFmtId="0" fontId="0" fillId="0" borderId="30" xfId="0" applyBorder="1"/>
    <xf numFmtId="0" fontId="0" fillId="0" borderId="10" xfId="0" applyBorder="1"/>
    <xf numFmtId="0" fontId="0" fillId="10" borderId="10" xfId="0" applyFill="1" applyBorder="1"/>
    <xf numFmtId="0" fontId="2" fillId="0" borderId="15" xfId="0" applyFont="1" applyBorder="1"/>
    <xf numFmtId="0" fontId="2" fillId="2" borderId="16" xfId="0" applyFont="1" applyFill="1" applyBorder="1"/>
    <xf numFmtId="0" fontId="0" fillId="2" borderId="18" xfId="0" applyFill="1" applyBorder="1"/>
    <xf numFmtId="0" fontId="2" fillId="0" borderId="16" xfId="0" applyFont="1" applyBorder="1"/>
    <xf numFmtId="0" fontId="0" fillId="0" borderId="31" xfId="0" applyBorder="1"/>
    <xf numFmtId="164" fontId="0" fillId="10" borderId="1" xfId="0" applyNumberFormat="1" applyFill="1" applyBorder="1"/>
    <xf numFmtId="164" fontId="0" fillId="0" borderId="1" xfId="0" applyNumberFormat="1" applyBorder="1"/>
    <xf numFmtId="166" fontId="0" fillId="0" borderId="1" xfId="2" applyNumberFormat="1" applyFont="1" applyBorder="1"/>
    <xf numFmtId="0" fontId="0" fillId="0" borderId="9" xfId="0" applyBorder="1"/>
    <xf numFmtId="164" fontId="0" fillId="10" borderId="9" xfId="0" applyNumberFormat="1" applyFill="1" applyBorder="1"/>
    <xf numFmtId="0" fontId="0" fillId="10" borderId="9" xfId="0" applyFill="1" applyBorder="1"/>
    <xf numFmtId="164" fontId="0" fillId="0" borderId="9" xfId="0" applyNumberFormat="1" applyBorder="1"/>
    <xf numFmtId="166" fontId="0" fillId="0" borderId="9" xfId="2" applyNumberFormat="1" applyFont="1" applyBorder="1"/>
    <xf numFmtId="0" fontId="0" fillId="0" borderId="17" xfId="0" applyBorder="1"/>
    <xf numFmtId="167" fontId="0" fillId="0" borderId="1" xfId="0" applyNumberFormat="1" applyBorder="1"/>
    <xf numFmtId="167" fontId="0" fillId="0" borderId="9" xfId="0" applyNumberFormat="1" applyBorder="1"/>
    <xf numFmtId="165" fontId="0" fillId="10" borderId="9" xfId="0" applyNumberFormat="1" applyFill="1" applyBorder="1"/>
    <xf numFmtId="0" fontId="0" fillId="0" borderId="32" xfId="0" applyBorder="1"/>
    <xf numFmtId="0" fontId="4" fillId="0" borderId="32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6" borderId="11" xfId="0" applyFont="1" applyFill="1" applyBorder="1" applyAlignment="1">
      <alignment horizontal="left" wrapText="1"/>
    </xf>
    <xf numFmtId="0" fontId="7" fillId="6" borderId="24" xfId="0" applyFont="1" applyFill="1" applyBorder="1" applyAlignment="1">
      <alignment horizontal="left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8" fillId="0" borderId="16" xfId="0" applyFont="1" applyBorder="1"/>
    <xf numFmtId="0" fontId="8" fillId="0" borderId="17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4" fontId="1" fillId="4" borderId="2" xfId="1" applyFont="1" applyFill="1" applyBorder="1" applyAlignment="1">
      <alignment horizontal="left" wrapText="1"/>
    </xf>
    <xf numFmtId="44" fontId="1" fillId="4" borderId="3" xfId="1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A3724-9361-4421-8AE1-FB62396F5FD3}">
  <sheetPr>
    <pageSetUpPr fitToPage="1"/>
  </sheetPr>
  <dimension ref="A1:E37"/>
  <sheetViews>
    <sheetView tabSelected="1" workbookViewId="0">
      <selection activeCell="I7" sqref="I7"/>
    </sheetView>
  </sheetViews>
  <sheetFormatPr defaultRowHeight="14.4" x14ac:dyDescent="0.3"/>
  <cols>
    <col min="1" max="1" width="28.5546875" style="10" customWidth="1"/>
    <col min="2" max="2" width="30.77734375" style="10" customWidth="1"/>
    <col min="3" max="3" width="10.44140625" style="10" customWidth="1"/>
    <col min="4" max="4" width="12.21875" style="10" customWidth="1"/>
    <col min="5" max="5" width="8.88671875" style="10" customWidth="1"/>
    <col min="6" max="6" width="8.88671875" customWidth="1"/>
  </cols>
  <sheetData>
    <row r="1" spans="1:5" ht="18" x14ac:dyDescent="0.35">
      <c r="A1" s="90" t="s">
        <v>0</v>
      </c>
      <c r="B1" s="17"/>
      <c r="C1" s="17"/>
      <c r="D1" s="17"/>
      <c r="E1" s="17"/>
    </row>
    <row r="2" spans="1:5" ht="18.600000000000001" thickBot="1" x14ac:dyDescent="0.4">
      <c r="A2" s="91" t="s">
        <v>118</v>
      </c>
      <c r="B2" s="92"/>
      <c r="C2" s="92"/>
      <c r="D2" s="92"/>
      <c r="E2" s="92"/>
    </row>
    <row r="3" spans="1:5" x14ac:dyDescent="0.3">
      <c r="A3" s="14"/>
      <c r="B3" s="14"/>
      <c r="C3" s="14"/>
      <c r="D3" s="14"/>
      <c r="E3" s="14"/>
    </row>
    <row r="4" spans="1:5" x14ac:dyDescent="0.3">
      <c r="A4" s="15" t="s">
        <v>1</v>
      </c>
      <c r="B4" s="53"/>
      <c r="C4" s="14"/>
      <c r="D4" s="14"/>
      <c r="E4" s="14"/>
    </row>
    <row r="5" spans="1:5" x14ac:dyDescent="0.3">
      <c r="A5" s="15" t="s">
        <v>2</v>
      </c>
      <c r="B5" s="54"/>
      <c r="C5" s="14"/>
      <c r="D5" s="14"/>
      <c r="E5" s="14"/>
    </row>
    <row r="6" spans="1:5" x14ac:dyDescent="0.3">
      <c r="A6" s="15" t="s">
        <v>3</v>
      </c>
      <c r="B6" s="54"/>
      <c r="C6" s="14"/>
      <c r="D6" s="14"/>
      <c r="E6" s="14"/>
    </row>
    <row r="7" spans="1:5" x14ac:dyDescent="0.3">
      <c r="A7" s="15" t="s">
        <v>4</v>
      </c>
      <c r="B7" s="53"/>
      <c r="C7" s="14"/>
      <c r="D7" s="14"/>
      <c r="E7" s="14"/>
    </row>
    <row r="8" spans="1:5" x14ac:dyDescent="0.3">
      <c r="A8" s="16"/>
      <c r="B8" s="16"/>
      <c r="C8" s="16"/>
      <c r="D8" s="16"/>
      <c r="E8" s="16"/>
    </row>
    <row r="9" spans="1:5" ht="9" customHeight="1" x14ac:dyDescent="0.3">
      <c r="A9" s="88"/>
      <c r="B9" s="88"/>
      <c r="C9" s="89"/>
      <c r="D9" s="89"/>
      <c r="E9" s="89"/>
    </row>
    <row r="10" spans="1:5" ht="9" customHeight="1" x14ac:dyDescent="0.3">
      <c r="A10" s="14"/>
      <c r="B10" s="14"/>
    </row>
    <row r="11" spans="1:5" x14ac:dyDescent="0.3">
      <c r="A11" s="18" t="s">
        <v>5</v>
      </c>
      <c r="B11" s="22"/>
      <c r="C11" s="12" t="s">
        <v>6</v>
      </c>
      <c r="D11" s="12" t="s">
        <v>7</v>
      </c>
    </row>
    <row r="12" spans="1:5" x14ac:dyDescent="0.3">
      <c r="A12" s="16"/>
      <c r="B12" s="16"/>
      <c r="C12" s="11"/>
      <c r="D12" s="11"/>
      <c r="E12" s="16"/>
    </row>
    <row r="13" spans="1:5" x14ac:dyDescent="0.3">
      <c r="A13" s="25" t="s">
        <v>114</v>
      </c>
      <c r="C13" s="16"/>
      <c r="D13" s="16"/>
      <c r="E13" s="16"/>
    </row>
    <row r="14" spans="1:5" x14ac:dyDescent="0.3">
      <c r="B14" s="19" t="s">
        <v>9</v>
      </c>
      <c r="C14" s="23"/>
      <c r="D14" s="24"/>
      <c r="E14" s="16"/>
    </row>
    <row r="15" spans="1:5" x14ac:dyDescent="0.3">
      <c r="B15" s="19" t="s">
        <v>10</v>
      </c>
      <c r="C15" s="23"/>
      <c r="D15" s="24"/>
      <c r="E15" s="16"/>
    </row>
    <row r="16" spans="1:5" x14ac:dyDescent="0.3">
      <c r="B16" s="19" t="s">
        <v>8</v>
      </c>
      <c r="C16" s="23"/>
      <c r="D16" s="24"/>
      <c r="E16" s="16"/>
    </row>
    <row r="17" spans="1:5" x14ac:dyDescent="0.3">
      <c r="B17" s="55"/>
      <c r="D17" s="16"/>
      <c r="E17" s="16"/>
    </row>
    <row r="18" spans="1:5" ht="19.2" customHeight="1" x14ac:dyDescent="0.3">
      <c r="A18" s="15" t="s">
        <v>40</v>
      </c>
      <c r="B18" s="20"/>
      <c r="C18" s="21"/>
      <c r="D18" s="21"/>
      <c r="E18" s="21"/>
    </row>
    <row r="19" spans="1:5" x14ac:dyDescent="0.3">
      <c r="A19" s="14"/>
      <c r="B19" s="14"/>
      <c r="C19" s="12" t="s">
        <v>6</v>
      </c>
      <c r="D19" s="12" t="s">
        <v>7</v>
      </c>
      <c r="E19" s="14"/>
    </row>
    <row r="20" spans="1:5" x14ac:dyDescent="0.3">
      <c r="B20" s="18"/>
      <c r="C20" s="11"/>
      <c r="D20" s="11"/>
      <c r="E20" s="16"/>
    </row>
    <row r="21" spans="1:5" x14ac:dyDescent="0.3">
      <c r="A21" s="25" t="s">
        <v>114</v>
      </c>
      <c r="C21" s="16"/>
      <c r="D21" s="16"/>
      <c r="E21" s="16"/>
    </row>
    <row r="22" spans="1:5" x14ac:dyDescent="0.3">
      <c r="B22" s="19" t="s">
        <v>39</v>
      </c>
      <c r="C22" s="23"/>
      <c r="D22" s="24"/>
      <c r="E22" s="16"/>
    </row>
    <row r="23" spans="1:5" x14ac:dyDescent="0.3">
      <c r="B23" s="19" t="s">
        <v>10</v>
      </c>
      <c r="C23" s="23"/>
      <c r="D23" s="24"/>
    </row>
    <row r="24" spans="1:5" ht="15.6" customHeight="1" x14ac:dyDescent="0.3">
      <c r="B24" s="19"/>
    </row>
    <row r="25" spans="1:5" x14ac:dyDescent="0.3">
      <c r="A25" s="15" t="s">
        <v>38</v>
      </c>
      <c r="B25" s="16"/>
      <c r="C25" s="14"/>
      <c r="D25" s="14"/>
      <c r="E25" s="14"/>
    </row>
    <row r="26" spans="1:5" x14ac:dyDescent="0.3">
      <c r="A26" s="16"/>
      <c r="B26" s="16"/>
      <c r="C26" s="12" t="s">
        <v>6</v>
      </c>
      <c r="D26" s="12" t="s">
        <v>7</v>
      </c>
      <c r="E26" s="14"/>
    </row>
    <row r="27" spans="1:5" x14ac:dyDescent="0.3">
      <c r="B27" s="19" t="s">
        <v>37</v>
      </c>
      <c r="C27" s="13"/>
      <c r="D27" s="13"/>
      <c r="E27" s="14"/>
    </row>
    <row r="28" spans="1:5" x14ac:dyDescent="0.3">
      <c r="B28" s="19" t="s">
        <v>36</v>
      </c>
      <c r="C28" s="13"/>
      <c r="D28" s="13"/>
      <c r="E28" s="14"/>
    </row>
    <row r="30" spans="1:5" x14ac:dyDescent="0.3">
      <c r="A30" s="18" t="s">
        <v>68</v>
      </c>
      <c r="C30" s="12" t="s">
        <v>6</v>
      </c>
      <c r="D30" s="12" t="s">
        <v>7</v>
      </c>
    </row>
    <row r="31" spans="1:5" x14ac:dyDescent="0.3">
      <c r="B31" s="19" t="s">
        <v>69</v>
      </c>
      <c r="C31" s="13"/>
      <c r="D31" s="13"/>
    </row>
    <row r="32" spans="1:5" x14ac:dyDescent="0.3">
      <c r="B32" s="19" t="s">
        <v>70</v>
      </c>
      <c r="C32" s="13"/>
      <c r="D32" s="13"/>
    </row>
    <row r="33" spans="1:5" x14ac:dyDescent="0.3">
      <c r="A33"/>
      <c r="B33" s="19" t="s">
        <v>71</v>
      </c>
      <c r="C33"/>
      <c r="D33"/>
      <c r="E33"/>
    </row>
    <row r="35" spans="1:5" x14ac:dyDescent="0.3">
      <c r="A35" s="18" t="s">
        <v>115</v>
      </c>
    </row>
    <row r="36" spans="1:5" x14ac:dyDescent="0.3">
      <c r="A36" s="18"/>
    </row>
    <row r="37" spans="1:5" x14ac:dyDescent="0.3">
      <c r="A37" s="18" t="s">
        <v>116</v>
      </c>
    </row>
  </sheetData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18A0-6069-4D25-8F85-1859A4CF8072}">
  <sheetPr>
    <pageSetUpPr fitToPage="1"/>
  </sheetPr>
  <dimension ref="A1:J48"/>
  <sheetViews>
    <sheetView topLeftCell="A19" workbookViewId="0">
      <selection activeCell="L21" sqref="L21"/>
    </sheetView>
  </sheetViews>
  <sheetFormatPr defaultRowHeight="14.4" x14ac:dyDescent="0.3"/>
  <cols>
    <col min="1" max="1" width="23.88671875" customWidth="1"/>
    <col min="2" max="2" width="14.6640625" customWidth="1"/>
    <col min="3" max="3" width="15.21875" customWidth="1"/>
    <col min="4" max="4" width="16.33203125" customWidth="1"/>
    <col min="5" max="5" width="12.77734375" customWidth="1"/>
    <col min="6" max="6" width="13.5546875" customWidth="1"/>
    <col min="7" max="7" width="14.6640625" customWidth="1"/>
  </cols>
  <sheetData>
    <row r="1" spans="1:10" ht="18" x14ac:dyDescent="0.35">
      <c r="A1" s="90" t="s">
        <v>0</v>
      </c>
    </row>
    <row r="2" spans="1:10" ht="18" x14ac:dyDescent="0.35">
      <c r="A2" s="90" t="s">
        <v>118</v>
      </c>
    </row>
    <row r="3" spans="1:10" ht="18.600000000000001" thickBot="1" x14ac:dyDescent="0.4">
      <c r="A3" s="94" t="s">
        <v>65</v>
      </c>
      <c r="B3" s="95"/>
      <c r="C3" s="95"/>
      <c r="D3" s="95"/>
      <c r="E3" s="95"/>
    </row>
    <row r="4" spans="1:10" x14ac:dyDescent="0.3">
      <c r="A4" t="s">
        <v>66</v>
      </c>
    </row>
    <row r="5" spans="1:10" x14ac:dyDescent="0.3">
      <c r="A5" t="s">
        <v>67</v>
      </c>
    </row>
    <row r="7" spans="1:10" x14ac:dyDescent="0.3">
      <c r="A7" s="93" t="s">
        <v>32</v>
      </c>
    </row>
    <row r="8" spans="1:10" x14ac:dyDescent="0.3">
      <c r="A8" t="s">
        <v>35</v>
      </c>
    </row>
    <row r="9" spans="1:10" x14ac:dyDescent="0.3">
      <c r="A9" t="s">
        <v>34</v>
      </c>
    </row>
    <row r="10" spans="1:10" x14ac:dyDescent="0.3">
      <c r="A10" t="s">
        <v>33</v>
      </c>
    </row>
    <row r="12" spans="1:10" ht="18" x14ac:dyDescent="0.35">
      <c r="A12" s="34" t="s">
        <v>80</v>
      </c>
    </row>
    <row r="13" spans="1:10" x14ac:dyDescent="0.3">
      <c r="A13" t="s">
        <v>72</v>
      </c>
    </row>
    <row r="14" spans="1:10" x14ac:dyDescent="0.3">
      <c r="A14" t="s">
        <v>113</v>
      </c>
    </row>
    <row r="15" spans="1:10" x14ac:dyDescent="0.3">
      <c r="A15" s="1"/>
      <c r="B15" s="1"/>
      <c r="C15" s="80" t="s">
        <v>112</v>
      </c>
      <c r="D15" s="80"/>
      <c r="E15" s="81"/>
      <c r="I15" s="122"/>
      <c r="J15" s="122"/>
    </row>
    <row r="16" spans="1:10" ht="57.6" x14ac:dyDescent="0.3">
      <c r="A16" s="3" t="s">
        <v>107</v>
      </c>
      <c r="B16" s="3" t="s">
        <v>108</v>
      </c>
      <c r="C16" s="82" t="s">
        <v>109</v>
      </c>
      <c r="D16" s="82" t="s">
        <v>110</v>
      </c>
      <c r="E16" s="82" t="s">
        <v>111</v>
      </c>
      <c r="I16" s="72"/>
      <c r="J16" s="72"/>
    </row>
    <row r="17" spans="1:5" x14ac:dyDescent="0.3">
      <c r="A17" s="83" t="s">
        <v>81</v>
      </c>
      <c r="B17" s="84"/>
      <c r="C17" s="84"/>
      <c r="D17" s="84"/>
      <c r="E17" s="84"/>
    </row>
    <row r="18" spans="1:5" x14ac:dyDescent="0.3">
      <c r="A18" s="83" t="s">
        <v>82</v>
      </c>
      <c r="B18" s="84"/>
      <c r="C18" s="84"/>
      <c r="D18" s="84"/>
      <c r="E18" s="84"/>
    </row>
    <row r="19" spans="1:5" x14ac:dyDescent="0.3">
      <c r="A19" s="83" t="s">
        <v>83</v>
      </c>
      <c r="B19" s="84"/>
      <c r="C19" s="84"/>
      <c r="D19" s="84"/>
      <c r="E19" s="84"/>
    </row>
    <row r="20" spans="1:5" x14ac:dyDescent="0.3">
      <c r="A20" s="83" t="s">
        <v>86</v>
      </c>
      <c r="B20" s="84"/>
      <c r="C20" s="84"/>
      <c r="D20" s="84"/>
      <c r="E20" s="84"/>
    </row>
    <row r="21" spans="1:5" x14ac:dyDescent="0.3">
      <c r="A21" s="83" t="s">
        <v>87</v>
      </c>
      <c r="B21" s="84"/>
      <c r="C21" s="84"/>
      <c r="D21" s="84"/>
      <c r="E21" s="84"/>
    </row>
    <row r="22" spans="1:5" x14ac:dyDescent="0.3">
      <c r="A22" s="83"/>
      <c r="B22" s="84"/>
      <c r="C22" s="84"/>
      <c r="D22" s="84"/>
      <c r="E22" s="84"/>
    </row>
    <row r="23" spans="1:5" x14ac:dyDescent="0.3">
      <c r="A23" s="83" t="s">
        <v>84</v>
      </c>
      <c r="B23" s="84">
        <f>15000</f>
        <v>15000</v>
      </c>
      <c r="C23" s="84"/>
      <c r="D23" s="84"/>
      <c r="E23" s="84"/>
    </row>
    <row r="24" spans="1:5" x14ac:dyDescent="0.3">
      <c r="A24" s="83" t="s">
        <v>85</v>
      </c>
      <c r="B24" s="84">
        <f>500*12</f>
        <v>6000</v>
      </c>
      <c r="C24" s="84"/>
      <c r="D24" s="84"/>
      <c r="E24" s="84"/>
    </row>
    <row r="25" spans="1:5" ht="15" thickBot="1" x14ac:dyDescent="0.35">
      <c r="A25" s="85" t="s">
        <v>106</v>
      </c>
      <c r="B25" s="86">
        <v>600</v>
      </c>
      <c r="C25" s="86"/>
      <c r="D25" s="86"/>
      <c r="E25" s="86"/>
    </row>
    <row r="26" spans="1:5" ht="15" thickBot="1" x14ac:dyDescent="0.35">
      <c r="A26" s="76" t="s">
        <v>12</v>
      </c>
      <c r="B26" s="77">
        <f>SUM(B17:B25)</f>
        <v>21600</v>
      </c>
      <c r="C26" s="77">
        <f t="shared" ref="C26:E26" si="0">SUM(C17:C25)</f>
        <v>0</v>
      </c>
      <c r="D26" s="77">
        <f t="shared" si="0"/>
        <v>0</v>
      </c>
      <c r="E26" s="78">
        <f t="shared" si="0"/>
        <v>0</v>
      </c>
    </row>
    <row r="27" spans="1:5" x14ac:dyDescent="0.3">
      <c r="A27" s="9"/>
      <c r="B27" s="79"/>
      <c r="C27" s="79"/>
      <c r="D27" s="79"/>
      <c r="E27" s="79"/>
    </row>
    <row r="28" spans="1:5" ht="18" x14ac:dyDescent="0.35">
      <c r="A28" s="34" t="s">
        <v>100</v>
      </c>
    </row>
    <row r="30" spans="1:5" x14ac:dyDescent="0.3">
      <c r="A30" s="9" t="s">
        <v>101</v>
      </c>
    </row>
    <row r="31" spans="1:5" ht="28.8" x14ac:dyDescent="0.3">
      <c r="A31" s="3" t="s">
        <v>88</v>
      </c>
      <c r="B31" s="71" t="s">
        <v>89</v>
      </c>
      <c r="C31" s="71" t="s">
        <v>90</v>
      </c>
      <c r="D31" s="71" t="s">
        <v>91</v>
      </c>
    </row>
    <row r="32" spans="1:5" x14ac:dyDescent="0.3">
      <c r="A32" s="83" t="s">
        <v>92</v>
      </c>
      <c r="B32" s="87">
        <v>0.12</v>
      </c>
      <c r="C32" s="87">
        <v>0.34</v>
      </c>
      <c r="D32" s="87">
        <f>1-C32-B32</f>
        <v>0.53999999999999992</v>
      </c>
    </row>
    <row r="33" spans="1:4" x14ac:dyDescent="0.3">
      <c r="A33" s="83" t="s">
        <v>93</v>
      </c>
      <c r="B33" s="87">
        <v>0.25</v>
      </c>
      <c r="C33" s="87">
        <v>0.5</v>
      </c>
      <c r="D33" s="87">
        <v>0.25</v>
      </c>
    </row>
    <row r="34" spans="1:4" x14ac:dyDescent="0.3">
      <c r="A34" s="83"/>
      <c r="B34" s="87"/>
      <c r="C34" s="87"/>
      <c r="D34" s="87"/>
    </row>
    <row r="35" spans="1:4" x14ac:dyDescent="0.3">
      <c r="A35" s="83"/>
      <c r="B35" s="87"/>
      <c r="C35" s="87"/>
      <c r="D35" s="87"/>
    </row>
    <row r="36" spans="1:4" x14ac:dyDescent="0.3">
      <c r="A36" s="83"/>
      <c r="B36" s="87"/>
      <c r="C36" s="87"/>
      <c r="D36" s="87"/>
    </row>
    <row r="37" spans="1:4" x14ac:dyDescent="0.3">
      <c r="A37" t="s">
        <v>94</v>
      </c>
      <c r="B37" s="73"/>
      <c r="C37" s="73"/>
      <c r="D37" s="73"/>
    </row>
    <row r="38" spans="1:4" x14ac:dyDescent="0.3">
      <c r="A38" t="s">
        <v>95</v>
      </c>
    </row>
    <row r="40" spans="1:4" x14ac:dyDescent="0.3">
      <c r="A40" s="9" t="s">
        <v>102</v>
      </c>
    </row>
    <row r="41" spans="1:4" ht="28.8" x14ac:dyDescent="0.3">
      <c r="A41" s="3" t="s">
        <v>88</v>
      </c>
      <c r="B41" s="71" t="s">
        <v>97</v>
      </c>
      <c r="C41" s="71" t="s">
        <v>98</v>
      </c>
      <c r="D41" s="71" t="s">
        <v>99</v>
      </c>
    </row>
    <row r="42" spans="1:4" x14ac:dyDescent="0.3">
      <c r="A42" s="83" t="s">
        <v>105</v>
      </c>
      <c r="B42" s="87">
        <v>0.12</v>
      </c>
      <c r="C42" s="87">
        <v>0.34</v>
      </c>
      <c r="D42" s="87">
        <f>1-C42-B42</f>
        <v>0.53999999999999992</v>
      </c>
    </row>
    <row r="43" spans="1:4" x14ac:dyDescent="0.3">
      <c r="A43" s="83" t="s">
        <v>96</v>
      </c>
      <c r="B43" s="87">
        <v>0.25</v>
      </c>
      <c r="C43" s="87">
        <v>0.5</v>
      </c>
      <c r="D43" s="87">
        <v>0.25</v>
      </c>
    </row>
    <row r="44" spans="1:4" x14ac:dyDescent="0.3">
      <c r="A44" s="83"/>
      <c r="B44" s="87"/>
      <c r="C44" s="87"/>
      <c r="D44" s="87"/>
    </row>
    <row r="45" spans="1:4" x14ac:dyDescent="0.3">
      <c r="A45" s="83"/>
      <c r="B45" s="87"/>
      <c r="C45" s="87"/>
      <c r="D45" s="87"/>
    </row>
    <row r="46" spans="1:4" x14ac:dyDescent="0.3">
      <c r="A46" s="83"/>
      <c r="B46" s="87"/>
      <c r="C46" s="87"/>
      <c r="D46" s="87"/>
    </row>
    <row r="48" spans="1:4" x14ac:dyDescent="0.3">
      <c r="A48" t="s">
        <v>117</v>
      </c>
    </row>
  </sheetData>
  <mergeCells count="1">
    <mergeCell ref="I15:J15"/>
  </mergeCell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DB57-33C9-4611-8C3A-90D315D048BC}">
  <sheetPr>
    <pageSetUpPr fitToPage="1"/>
  </sheetPr>
  <dimension ref="A1:D35"/>
  <sheetViews>
    <sheetView workbookViewId="0">
      <selection activeCell="I20" sqref="I20"/>
    </sheetView>
  </sheetViews>
  <sheetFormatPr defaultRowHeight="14.4" x14ac:dyDescent="0.3"/>
  <cols>
    <col min="1" max="1" width="9.21875" customWidth="1"/>
    <col min="2" max="2" width="33.6640625" customWidth="1"/>
    <col min="3" max="3" width="16" customWidth="1"/>
    <col min="4" max="4" width="14.6640625" customWidth="1"/>
  </cols>
  <sheetData>
    <row r="1" spans="1:4" ht="18" x14ac:dyDescent="0.35">
      <c r="A1" s="90" t="s">
        <v>0</v>
      </c>
    </row>
    <row r="2" spans="1:4" ht="18.600000000000001" thickBot="1" x14ac:dyDescent="0.4">
      <c r="A2" s="91" t="s">
        <v>119</v>
      </c>
      <c r="B2" s="95"/>
      <c r="C2" s="95"/>
      <c r="D2" s="95"/>
    </row>
    <row r="3" spans="1:4" ht="19.8" customHeight="1" x14ac:dyDescent="0.3">
      <c r="A3" t="s">
        <v>62</v>
      </c>
      <c r="B3" s="39" t="s">
        <v>64</v>
      </c>
      <c r="C3" s="35" t="s">
        <v>58</v>
      </c>
      <c r="D3" s="39" t="s">
        <v>59</v>
      </c>
    </row>
    <row r="4" spans="1:4" ht="19.8" customHeight="1" x14ac:dyDescent="0.3">
      <c r="A4" t="s">
        <v>63</v>
      </c>
      <c r="B4" s="39" t="s">
        <v>64</v>
      </c>
      <c r="C4" s="35" t="s">
        <v>60</v>
      </c>
      <c r="D4" s="38">
        <v>0.12</v>
      </c>
    </row>
    <row r="5" spans="1:4" ht="15" thickBot="1" x14ac:dyDescent="0.35"/>
    <row r="6" spans="1:4" x14ac:dyDescent="0.3">
      <c r="A6" s="125" t="s">
        <v>41</v>
      </c>
      <c r="B6" s="126"/>
      <c r="C6" s="127"/>
      <c r="D6" s="128"/>
    </row>
    <row r="7" spans="1:4" ht="15" thickBot="1" x14ac:dyDescent="0.35">
      <c r="A7" s="47" t="s">
        <v>42</v>
      </c>
      <c r="B7" s="42"/>
      <c r="C7" s="45" t="s">
        <v>31</v>
      </c>
      <c r="D7" s="46" t="s">
        <v>61</v>
      </c>
    </row>
    <row r="8" spans="1:4" ht="17.399999999999999" customHeight="1" x14ac:dyDescent="0.3">
      <c r="A8" s="48" t="s">
        <v>43</v>
      </c>
      <c r="B8" s="49"/>
      <c r="C8" s="43"/>
      <c r="D8" s="44">
        <f>C8*$D$4</f>
        <v>0</v>
      </c>
    </row>
    <row r="9" spans="1:4" x14ac:dyDescent="0.3">
      <c r="A9" s="48" t="s">
        <v>14</v>
      </c>
      <c r="B9" s="49"/>
      <c r="C9" s="32">
        <v>50000</v>
      </c>
      <c r="D9" s="27">
        <f>C9*$D$4</f>
        <v>6000</v>
      </c>
    </row>
    <row r="10" spans="1:4" x14ac:dyDescent="0.3">
      <c r="A10" s="48" t="s">
        <v>44</v>
      </c>
      <c r="B10" s="49"/>
      <c r="C10" s="32"/>
      <c r="D10" s="28"/>
    </row>
    <row r="11" spans="1:4" x14ac:dyDescent="0.3">
      <c r="A11" s="50" t="s">
        <v>45</v>
      </c>
      <c r="B11" s="52"/>
      <c r="C11" s="32"/>
      <c r="D11" s="28"/>
    </row>
    <row r="12" spans="1:4" x14ac:dyDescent="0.3">
      <c r="A12" s="50" t="s">
        <v>47</v>
      </c>
      <c r="B12" s="49"/>
      <c r="C12" s="33"/>
      <c r="D12" s="27">
        <f t="shared" ref="D12:D17" si="0">C12*$D$4</f>
        <v>0</v>
      </c>
    </row>
    <row r="13" spans="1:4" x14ac:dyDescent="0.3">
      <c r="A13" s="48" t="s">
        <v>46</v>
      </c>
      <c r="B13" s="49"/>
      <c r="C13" s="26"/>
      <c r="D13" s="27">
        <f t="shared" si="0"/>
        <v>0</v>
      </c>
    </row>
    <row r="14" spans="1:4" x14ac:dyDescent="0.3">
      <c r="A14" s="48" t="s">
        <v>48</v>
      </c>
      <c r="B14" s="49"/>
      <c r="C14" s="26"/>
      <c r="D14" s="27">
        <f t="shared" si="0"/>
        <v>0</v>
      </c>
    </row>
    <row r="15" spans="1:4" x14ac:dyDescent="0.3">
      <c r="A15" s="48" t="s">
        <v>49</v>
      </c>
      <c r="B15" s="49"/>
      <c r="C15" s="26"/>
      <c r="D15" s="27">
        <f t="shared" si="0"/>
        <v>0</v>
      </c>
    </row>
    <row r="16" spans="1:4" x14ac:dyDescent="0.3">
      <c r="A16" s="48" t="s">
        <v>50</v>
      </c>
      <c r="B16" s="49"/>
      <c r="C16" s="26"/>
      <c r="D16" s="27">
        <f t="shared" si="0"/>
        <v>0</v>
      </c>
    </row>
    <row r="17" spans="1:4" x14ac:dyDescent="0.3">
      <c r="A17" s="48" t="s">
        <v>51</v>
      </c>
      <c r="B17" s="49"/>
      <c r="C17" s="26"/>
      <c r="D17" s="27">
        <f t="shared" si="0"/>
        <v>0</v>
      </c>
    </row>
    <row r="18" spans="1:4" x14ac:dyDescent="0.3">
      <c r="A18" s="48" t="s">
        <v>52</v>
      </c>
      <c r="B18" s="49"/>
      <c r="C18" s="26"/>
      <c r="D18" s="29"/>
    </row>
    <row r="19" spans="1:4" x14ac:dyDescent="0.3">
      <c r="A19" s="48" t="s">
        <v>21</v>
      </c>
      <c r="B19" s="49"/>
      <c r="C19" s="26"/>
      <c r="D19" s="27">
        <f>C19*$D$4</f>
        <v>0</v>
      </c>
    </row>
    <row r="20" spans="1:4" x14ac:dyDescent="0.3">
      <c r="A20" s="48" t="s">
        <v>54</v>
      </c>
      <c r="B20" s="49"/>
      <c r="C20" s="26"/>
      <c r="D20" s="29"/>
    </row>
    <row r="21" spans="1:4" x14ac:dyDescent="0.3">
      <c r="A21" s="48" t="s">
        <v>53</v>
      </c>
      <c r="B21" s="49"/>
      <c r="C21" s="26"/>
      <c r="D21" s="29"/>
    </row>
    <row r="22" spans="1:4" ht="15.6" customHeight="1" x14ac:dyDescent="0.3">
      <c r="A22" s="48" t="s">
        <v>55</v>
      </c>
      <c r="B22" s="49"/>
      <c r="C22" s="26"/>
      <c r="D22" s="29"/>
    </row>
    <row r="23" spans="1:4" x14ac:dyDescent="0.3">
      <c r="A23" s="48" t="s">
        <v>56</v>
      </c>
      <c r="B23" s="49"/>
      <c r="C23" s="26"/>
      <c r="D23" s="29"/>
    </row>
    <row r="24" spans="1:4" ht="15" thickBot="1" x14ac:dyDescent="0.35">
      <c r="A24" s="51" t="s">
        <v>57</v>
      </c>
      <c r="B24" s="40"/>
      <c r="C24" s="30"/>
      <c r="D24" s="31"/>
    </row>
    <row r="25" spans="1:4" ht="15" customHeight="1" thickBot="1" x14ac:dyDescent="0.35">
      <c r="A25" s="97" t="s">
        <v>120</v>
      </c>
      <c r="B25" s="41"/>
      <c r="C25" s="36">
        <f t="shared" ref="C25:D25" si="1">SUM(C8:C24)</f>
        <v>50000</v>
      </c>
      <c r="D25" s="37">
        <f t="shared" si="1"/>
        <v>6000</v>
      </c>
    </row>
    <row r="27" spans="1:4" ht="14.4" customHeight="1" x14ac:dyDescent="0.3">
      <c r="A27" s="63" t="s">
        <v>76</v>
      </c>
      <c r="B27" s="64"/>
      <c r="C27" s="64"/>
      <c r="D27" s="65"/>
    </row>
    <row r="28" spans="1:4" ht="15" thickBot="1" x14ac:dyDescent="0.35">
      <c r="A28" s="60" t="s">
        <v>42</v>
      </c>
      <c r="B28" s="42"/>
      <c r="C28" s="61" t="s">
        <v>31</v>
      </c>
      <c r="D28" s="62" t="s">
        <v>61</v>
      </c>
    </row>
    <row r="29" spans="1:4" x14ac:dyDescent="0.3">
      <c r="A29" s="56" t="s">
        <v>104</v>
      </c>
      <c r="B29" s="27"/>
      <c r="C29" s="32">
        <v>2000</v>
      </c>
      <c r="D29" s="27">
        <f>C29*$D$4</f>
        <v>240</v>
      </c>
    </row>
    <row r="30" spans="1:4" x14ac:dyDescent="0.3">
      <c r="A30" s="56" t="s">
        <v>73</v>
      </c>
      <c r="B30" s="27"/>
      <c r="C30" s="32">
        <f t="shared" ref="C30:C31" si="2">B30*0.1</f>
        <v>0</v>
      </c>
      <c r="D30" s="27">
        <f>C30*$D$4</f>
        <v>0</v>
      </c>
    </row>
    <row r="31" spans="1:4" x14ac:dyDescent="0.3">
      <c r="A31" s="56" t="s">
        <v>74</v>
      </c>
      <c r="B31" s="27"/>
      <c r="C31" s="32">
        <f t="shared" si="2"/>
        <v>0</v>
      </c>
      <c r="D31" s="27">
        <f>C31*$D$4</f>
        <v>0</v>
      </c>
    </row>
    <row r="32" spans="1:4" ht="15" thickBot="1" x14ac:dyDescent="0.35">
      <c r="A32" s="57" t="s">
        <v>75</v>
      </c>
      <c r="B32" s="58"/>
      <c r="C32" s="70"/>
      <c r="D32" s="59"/>
    </row>
    <row r="33" spans="1:4" ht="15" thickBot="1" x14ac:dyDescent="0.35">
      <c r="A33" s="123" t="s">
        <v>77</v>
      </c>
      <c r="B33" s="124"/>
      <c r="C33" s="66">
        <f>SUM(C29:C32)</f>
        <v>2000</v>
      </c>
      <c r="D33" s="66">
        <f>SUM(D29:D32)</f>
        <v>240</v>
      </c>
    </row>
    <row r="34" spans="1:4" ht="15" thickBot="1" x14ac:dyDescent="0.35"/>
    <row r="35" spans="1:4" ht="15" thickBot="1" x14ac:dyDescent="0.35">
      <c r="A35" s="67" t="s">
        <v>78</v>
      </c>
      <c r="B35" s="68"/>
      <c r="C35" s="68"/>
      <c r="D35" s="69">
        <f>D33+D25</f>
        <v>6240</v>
      </c>
    </row>
  </sheetData>
  <mergeCells count="2">
    <mergeCell ref="A33:B33"/>
    <mergeCell ref="A6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9931-8648-4799-B97E-0CE8CB1418E4}">
  <sheetPr>
    <pageSetUpPr fitToPage="1"/>
  </sheetPr>
  <dimension ref="A1:G31"/>
  <sheetViews>
    <sheetView workbookViewId="0">
      <selection activeCell="L14" sqref="L14"/>
    </sheetView>
  </sheetViews>
  <sheetFormatPr defaultRowHeight="14.4" x14ac:dyDescent="0.3"/>
  <cols>
    <col min="1" max="1" width="25" customWidth="1"/>
    <col min="2" max="2" width="16.109375" customWidth="1"/>
    <col min="5" max="5" width="13.88671875" customWidth="1"/>
    <col min="6" max="6" width="9.109375" bestFit="1" customWidth="1"/>
    <col min="7" max="7" width="11" customWidth="1"/>
  </cols>
  <sheetData>
    <row r="1" spans="1:7" ht="18" x14ac:dyDescent="0.35">
      <c r="A1" s="90" t="s">
        <v>0</v>
      </c>
    </row>
    <row r="2" spans="1:7" ht="18.600000000000001" thickBot="1" x14ac:dyDescent="0.4">
      <c r="A2" s="94" t="s">
        <v>30</v>
      </c>
      <c r="B2" s="95"/>
      <c r="C2" s="95"/>
      <c r="D2" s="95"/>
      <c r="E2" s="95"/>
      <c r="F2" s="95"/>
      <c r="G2" s="95"/>
    </row>
    <row r="3" spans="1:7" x14ac:dyDescent="0.3">
      <c r="A3" s="15" t="s">
        <v>1</v>
      </c>
      <c r="B3" s="121"/>
      <c r="C3" s="120"/>
      <c r="E3" t="s">
        <v>144</v>
      </c>
      <c r="F3" s="120"/>
      <c r="G3" s="120"/>
    </row>
    <row r="4" spans="1:7" x14ac:dyDescent="0.3">
      <c r="A4" s="15" t="s">
        <v>2</v>
      </c>
      <c r="B4" s="53"/>
      <c r="C4" s="96"/>
    </row>
    <row r="5" spans="1:7" x14ac:dyDescent="0.3">
      <c r="A5" s="15" t="s">
        <v>3</v>
      </c>
      <c r="B5" s="53"/>
      <c r="C5" s="96"/>
    </row>
    <row r="6" spans="1:7" ht="15" thickBot="1" x14ac:dyDescent="0.35">
      <c r="A6" s="15"/>
      <c r="B6" s="15"/>
    </row>
    <row r="7" spans="1:7" ht="15" thickBot="1" x14ac:dyDescent="0.35">
      <c r="A7" s="9" t="s">
        <v>126</v>
      </c>
      <c r="C7" s="102">
        <v>2</v>
      </c>
    </row>
    <row r="8" spans="1:7" ht="15" thickBot="1" x14ac:dyDescent="0.35">
      <c r="A8" s="9" t="s">
        <v>127</v>
      </c>
      <c r="C8" s="102">
        <v>0.25</v>
      </c>
    </row>
    <row r="9" spans="1:7" ht="15" thickBot="1" x14ac:dyDescent="0.35">
      <c r="A9" s="9" t="s">
        <v>128</v>
      </c>
      <c r="C9" s="101">
        <f>C8+C7</f>
        <v>2.25</v>
      </c>
    </row>
    <row r="10" spans="1:7" ht="15" thickBot="1" x14ac:dyDescent="0.35"/>
    <row r="11" spans="1:7" x14ac:dyDescent="0.3">
      <c r="A11" s="103" t="s">
        <v>130</v>
      </c>
      <c r="B11" s="104" t="s">
        <v>124</v>
      </c>
      <c r="C11" s="104"/>
      <c r="D11" s="99"/>
      <c r="E11" s="106" t="s">
        <v>122</v>
      </c>
      <c r="F11" s="99"/>
      <c r="G11" s="116"/>
    </row>
    <row r="12" spans="1:7" ht="15" thickBot="1" x14ac:dyDescent="0.35">
      <c r="A12" s="100" t="s">
        <v>19</v>
      </c>
      <c r="B12" s="105" t="s">
        <v>121</v>
      </c>
      <c r="C12" s="105" t="s">
        <v>143</v>
      </c>
      <c r="D12" s="95"/>
      <c r="E12" s="95" t="s">
        <v>123</v>
      </c>
      <c r="F12" s="95" t="s">
        <v>79</v>
      </c>
      <c r="G12" s="107" t="s">
        <v>139</v>
      </c>
    </row>
    <row r="13" spans="1:7" x14ac:dyDescent="0.3">
      <c r="A13" s="113" t="s">
        <v>105</v>
      </c>
      <c r="B13" s="112">
        <v>15000</v>
      </c>
      <c r="C13" s="113">
        <v>1000</v>
      </c>
      <c r="D13" s="111"/>
      <c r="E13" s="113">
        <v>200</v>
      </c>
      <c r="F13" s="114">
        <f>(E13/C13)*B13</f>
        <v>3000</v>
      </c>
      <c r="G13" s="115">
        <f>F13/B13</f>
        <v>0.2</v>
      </c>
    </row>
    <row r="14" spans="1:7" x14ac:dyDescent="0.3">
      <c r="A14" s="83" t="s">
        <v>129</v>
      </c>
      <c r="B14" s="108">
        <v>12000</v>
      </c>
      <c r="C14" s="83">
        <f>C13</f>
        <v>1000</v>
      </c>
      <c r="D14" s="1"/>
      <c r="E14" s="83">
        <v>200</v>
      </c>
      <c r="F14" s="109">
        <f>(E14/C14)*B14</f>
        <v>2400</v>
      </c>
      <c r="G14" s="110">
        <f>F14/B14</f>
        <v>0.2</v>
      </c>
    </row>
    <row r="15" spans="1:7" x14ac:dyDescent="0.3">
      <c r="A15" s="83"/>
      <c r="B15" s="108"/>
      <c r="C15" s="83"/>
      <c r="D15" s="1"/>
      <c r="E15" s="83"/>
      <c r="F15" s="109"/>
      <c r="G15" s="1"/>
    </row>
    <row r="16" spans="1:7" ht="15" thickBot="1" x14ac:dyDescent="0.35"/>
    <row r="17" spans="1:7" x14ac:dyDescent="0.3">
      <c r="A17" s="103" t="s">
        <v>131</v>
      </c>
      <c r="B17" s="104" t="s">
        <v>124</v>
      </c>
      <c r="C17" s="98"/>
      <c r="D17" s="99"/>
      <c r="E17" s="106" t="s">
        <v>122</v>
      </c>
      <c r="F17" s="99"/>
      <c r="G17" s="116"/>
    </row>
    <row r="18" spans="1:7" ht="15" thickBot="1" x14ac:dyDescent="0.35">
      <c r="A18" s="100"/>
      <c r="B18" s="105" t="s">
        <v>121</v>
      </c>
      <c r="C18" s="105" t="s">
        <v>141</v>
      </c>
      <c r="D18" s="95"/>
      <c r="E18" s="95" t="s">
        <v>142</v>
      </c>
      <c r="F18" s="95" t="s">
        <v>79</v>
      </c>
      <c r="G18" s="107" t="s">
        <v>139</v>
      </c>
    </row>
    <row r="19" spans="1:7" x14ac:dyDescent="0.3">
      <c r="A19" s="111" t="s">
        <v>125</v>
      </c>
      <c r="B19" s="112">
        <f>200*12</f>
        <v>2400</v>
      </c>
      <c r="C19" s="113">
        <v>12</v>
      </c>
      <c r="D19" s="111"/>
      <c r="E19" s="113">
        <f>$C$7</f>
        <v>2</v>
      </c>
      <c r="F19" s="118">
        <f>(E19/C19)*B19</f>
        <v>400</v>
      </c>
      <c r="G19" s="115">
        <f>F19/B19</f>
        <v>0.16666666666666666</v>
      </c>
    </row>
    <row r="20" spans="1:7" x14ac:dyDescent="0.3">
      <c r="A20" s="1" t="s">
        <v>138</v>
      </c>
      <c r="B20" s="108">
        <f>120*12</f>
        <v>1440</v>
      </c>
      <c r="C20" s="83">
        <v>47</v>
      </c>
      <c r="D20" s="1"/>
      <c r="E20" s="83">
        <f>$C$7</f>
        <v>2</v>
      </c>
      <c r="F20" s="117">
        <f>(E20/C20)*B20</f>
        <v>61.276595744680847</v>
      </c>
      <c r="G20" s="110">
        <f>F20/B20</f>
        <v>4.2553191489361701E-2</v>
      </c>
    </row>
    <row r="21" spans="1:7" x14ac:dyDescent="0.3">
      <c r="A21" s="1"/>
      <c r="B21" s="108"/>
      <c r="C21" s="83"/>
      <c r="D21" s="1"/>
      <c r="E21" s="83"/>
      <c r="F21" s="117"/>
      <c r="G21" s="1"/>
    </row>
    <row r="22" spans="1:7" x14ac:dyDescent="0.3">
      <c r="A22" s="1"/>
      <c r="B22" s="108"/>
      <c r="C22" s="83"/>
      <c r="D22" s="1"/>
      <c r="E22" s="83"/>
      <c r="F22" s="117"/>
      <c r="G22" s="1"/>
    </row>
    <row r="23" spans="1:7" x14ac:dyDescent="0.3">
      <c r="A23" s="1"/>
      <c r="B23" s="108"/>
      <c r="C23" s="83"/>
      <c r="D23" s="1"/>
      <c r="E23" s="83"/>
      <c r="F23" s="117"/>
      <c r="G23" s="1"/>
    </row>
    <row r="25" spans="1:7" ht="15" thickBot="1" x14ac:dyDescent="0.35"/>
    <row r="26" spans="1:7" x14ac:dyDescent="0.3">
      <c r="A26" s="103" t="s">
        <v>140</v>
      </c>
      <c r="B26" s="104" t="s">
        <v>124</v>
      </c>
      <c r="C26" s="98"/>
      <c r="D26" s="99"/>
      <c r="E26" s="106" t="s">
        <v>122</v>
      </c>
      <c r="F26" s="99"/>
      <c r="G26" s="116"/>
    </row>
    <row r="27" spans="1:7" ht="15" thickBot="1" x14ac:dyDescent="0.35">
      <c r="A27" s="100" t="s">
        <v>19</v>
      </c>
      <c r="B27" s="105" t="s">
        <v>121</v>
      </c>
      <c r="C27" s="105" t="s">
        <v>133</v>
      </c>
      <c r="D27" s="95"/>
      <c r="E27" s="95" t="s">
        <v>134</v>
      </c>
      <c r="F27" s="95" t="s">
        <v>79</v>
      </c>
      <c r="G27" s="107" t="s">
        <v>139</v>
      </c>
    </row>
    <row r="28" spans="1:7" x14ac:dyDescent="0.3">
      <c r="A28" s="111" t="s">
        <v>132</v>
      </c>
      <c r="B28" s="119">
        <v>12000</v>
      </c>
      <c r="C28" s="113">
        <v>3000</v>
      </c>
      <c r="D28" s="111" t="s">
        <v>137</v>
      </c>
      <c r="E28" s="113">
        <v>1200</v>
      </c>
      <c r="F28" s="114">
        <f>(E28/C28)*B28</f>
        <v>4800</v>
      </c>
      <c r="G28" s="115">
        <f>F28/B28</f>
        <v>0.4</v>
      </c>
    </row>
    <row r="29" spans="1:7" x14ac:dyDescent="0.3">
      <c r="A29" s="1" t="s">
        <v>135</v>
      </c>
      <c r="B29" s="84">
        <f>600*12</f>
        <v>7200</v>
      </c>
      <c r="C29" s="83">
        <v>6</v>
      </c>
      <c r="D29" s="1" t="s">
        <v>136</v>
      </c>
      <c r="E29" s="83">
        <v>1</v>
      </c>
      <c r="F29" s="109">
        <f>(E29/C29)*B29</f>
        <v>1200</v>
      </c>
      <c r="G29" s="110">
        <f>F29/B29</f>
        <v>0.16666666666666666</v>
      </c>
    </row>
    <row r="30" spans="1:7" x14ac:dyDescent="0.3">
      <c r="A30" s="1"/>
      <c r="B30" s="1"/>
      <c r="C30" s="1"/>
      <c r="D30" s="1"/>
      <c r="E30" s="1"/>
      <c r="F30" s="109"/>
      <c r="G30" s="1"/>
    </row>
    <row r="31" spans="1:7" x14ac:dyDescent="0.3">
      <c r="A31" s="1"/>
      <c r="B31" s="1"/>
      <c r="C31" s="1"/>
      <c r="D31" s="1"/>
      <c r="E31" s="1"/>
      <c r="F31" s="109"/>
      <c r="G31" s="1"/>
    </row>
  </sheetData>
  <pageMargins left="0.7" right="0.7" top="0.75" bottom="0.75" header="0.3" footer="0.3"/>
  <pageSetup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74B9-8161-4D95-ACF1-4A48ECD83D11}">
  <sheetPr>
    <pageSetUpPr fitToPage="1"/>
  </sheetPr>
  <dimension ref="A1:F20"/>
  <sheetViews>
    <sheetView topLeftCell="A7" workbookViewId="0">
      <selection activeCell="E20" sqref="E20"/>
    </sheetView>
  </sheetViews>
  <sheetFormatPr defaultRowHeight="14.4" x14ac:dyDescent="0.3"/>
  <cols>
    <col min="1" max="1" width="19.33203125" customWidth="1"/>
    <col min="2" max="2" width="16" customWidth="1"/>
    <col min="3" max="3" width="17.6640625" customWidth="1"/>
    <col min="4" max="4" width="14.44140625" customWidth="1"/>
    <col min="5" max="5" width="14.109375" customWidth="1"/>
    <col min="6" max="6" width="17.6640625" customWidth="1"/>
  </cols>
  <sheetData>
    <row r="1" spans="1:6" ht="18" x14ac:dyDescent="0.35">
      <c r="A1" s="140" t="s">
        <v>145</v>
      </c>
      <c r="B1" s="140"/>
      <c r="C1" s="140"/>
      <c r="D1" s="140"/>
      <c r="E1" s="140"/>
      <c r="F1" s="140"/>
    </row>
    <row r="2" spans="1:6" x14ac:dyDescent="0.3">
      <c r="A2" s="141"/>
      <c r="B2" s="141"/>
      <c r="C2" s="141"/>
      <c r="D2" s="141"/>
      <c r="E2" s="141"/>
      <c r="F2" s="141"/>
    </row>
    <row r="3" spans="1:6" x14ac:dyDescent="0.3">
      <c r="A3" s="145" t="s">
        <v>13</v>
      </c>
      <c r="B3" s="146"/>
      <c r="C3" s="146"/>
      <c r="D3" s="146"/>
      <c r="E3" s="146"/>
      <c r="F3" s="147"/>
    </row>
    <row r="4" spans="1:6" ht="28.8" x14ac:dyDescent="0.3">
      <c r="A4" s="6" t="s">
        <v>19</v>
      </c>
      <c r="B4" s="129" t="s">
        <v>11</v>
      </c>
      <c r="C4" s="130"/>
      <c r="D4" s="6" t="s">
        <v>20</v>
      </c>
      <c r="E4" s="6" t="s">
        <v>22</v>
      </c>
      <c r="F4" s="6" t="s">
        <v>12</v>
      </c>
    </row>
    <row r="5" spans="1:6" ht="34.200000000000003" customHeight="1" x14ac:dyDescent="0.3">
      <c r="A5" s="2" t="s">
        <v>14</v>
      </c>
      <c r="B5" s="131" t="s">
        <v>24</v>
      </c>
      <c r="C5" s="132"/>
      <c r="D5" s="4">
        <v>42500</v>
      </c>
      <c r="E5" s="4">
        <v>7500</v>
      </c>
      <c r="F5" s="4">
        <f>D5+E5</f>
        <v>50000</v>
      </c>
    </row>
    <row r="6" spans="1:6" ht="30" customHeight="1" x14ac:dyDescent="0.3">
      <c r="A6" s="2"/>
      <c r="B6" s="131" t="s">
        <v>23</v>
      </c>
      <c r="C6" s="132"/>
      <c r="D6" s="4">
        <v>12750</v>
      </c>
      <c r="E6" s="4">
        <v>2250</v>
      </c>
      <c r="F6" s="4">
        <f>D6+E6</f>
        <v>15000</v>
      </c>
    </row>
    <row r="7" spans="1:6" ht="34.200000000000003" customHeight="1" x14ac:dyDescent="0.3">
      <c r="A7" s="2" t="s">
        <v>21</v>
      </c>
      <c r="B7" s="131" t="s">
        <v>25</v>
      </c>
      <c r="C7" s="132"/>
      <c r="D7" s="4">
        <v>637.5</v>
      </c>
      <c r="E7" s="4">
        <v>112.5</v>
      </c>
      <c r="F7" s="4">
        <f>D7+E7</f>
        <v>750</v>
      </c>
    </row>
    <row r="8" spans="1:6" x14ac:dyDescent="0.3">
      <c r="A8" s="133" t="s">
        <v>15</v>
      </c>
      <c r="B8" s="134"/>
      <c r="C8" s="135"/>
      <c r="D8" s="5">
        <f xml:space="preserve"> SUM(D5:D7)</f>
        <v>55887.5</v>
      </c>
      <c r="E8" s="5">
        <f xml:space="preserve"> SUM(E5:E7)</f>
        <v>9862.5</v>
      </c>
      <c r="F8" s="5">
        <f xml:space="preserve"> SUM(F5:F7)</f>
        <v>65750</v>
      </c>
    </row>
    <row r="9" spans="1:6" x14ac:dyDescent="0.3">
      <c r="A9" s="145" t="s">
        <v>16</v>
      </c>
      <c r="B9" s="146"/>
      <c r="C9" s="146"/>
      <c r="D9" s="146"/>
      <c r="E9" s="146"/>
      <c r="F9" s="147"/>
    </row>
    <row r="10" spans="1:6" ht="28.8" x14ac:dyDescent="0.3">
      <c r="A10" s="6" t="s">
        <v>19</v>
      </c>
      <c r="B10" s="129" t="s">
        <v>11</v>
      </c>
      <c r="C10" s="130"/>
      <c r="D10" s="6" t="s">
        <v>20</v>
      </c>
      <c r="E10" s="6" t="s">
        <v>22</v>
      </c>
      <c r="F10" s="6" t="s">
        <v>12</v>
      </c>
    </row>
    <row r="11" spans="1:6" x14ac:dyDescent="0.3">
      <c r="A11" s="2" t="s">
        <v>16</v>
      </c>
      <c r="B11" s="131" t="s">
        <v>26</v>
      </c>
      <c r="C11" s="132"/>
      <c r="D11" s="4">
        <v>222480</v>
      </c>
      <c r="E11" s="4" t="s">
        <v>103</v>
      </c>
      <c r="F11" s="4">
        <f>D11</f>
        <v>222480</v>
      </c>
    </row>
    <row r="12" spans="1:6" x14ac:dyDescent="0.3">
      <c r="A12" s="133" t="s">
        <v>15</v>
      </c>
      <c r="B12" s="134"/>
      <c r="C12" s="135"/>
      <c r="D12" s="5">
        <f>D11</f>
        <v>222480</v>
      </c>
      <c r="E12" s="5" t="str">
        <f>E11</f>
        <v>n/a</v>
      </c>
      <c r="F12" s="5">
        <f>F11</f>
        <v>222480</v>
      </c>
    </row>
    <row r="13" spans="1:6" x14ac:dyDescent="0.3">
      <c r="A13" s="145" t="s">
        <v>17</v>
      </c>
      <c r="B13" s="146"/>
      <c r="C13" s="146"/>
      <c r="D13" s="146"/>
      <c r="E13" s="146"/>
      <c r="F13" s="147"/>
    </row>
    <row r="14" spans="1:6" ht="28.8" x14ac:dyDescent="0.3">
      <c r="A14" s="6" t="s">
        <v>19</v>
      </c>
      <c r="B14" s="129" t="s">
        <v>11</v>
      </c>
      <c r="C14" s="130"/>
      <c r="D14" s="6" t="s">
        <v>20</v>
      </c>
      <c r="E14" s="6" t="s">
        <v>22</v>
      </c>
      <c r="F14" s="6" t="s">
        <v>12</v>
      </c>
    </row>
    <row r="15" spans="1:6" ht="28.8" x14ac:dyDescent="0.3">
      <c r="A15" s="2" t="s">
        <v>18</v>
      </c>
      <c r="B15" s="131" t="s">
        <v>27</v>
      </c>
      <c r="C15" s="132"/>
      <c r="D15" s="4">
        <v>12250.2</v>
      </c>
      <c r="E15" s="4">
        <v>2161.8000000000002</v>
      </c>
      <c r="F15" s="4">
        <f>D15+E15</f>
        <v>14412</v>
      </c>
    </row>
    <row r="16" spans="1:6" x14ac:dyDescent="0.3">
      <c r="A16" s="74"/>
      <c r="B16" s="75"/>
      <c r="C16" s="7"/>
      <c r="D16" s="4"/>
      <c r="E16" s="4"/>
      <c r="F16" s="4"/>
    </row>
    <row r="17" spans="1:6" x14ac:dyDescent="0.3">
      <c r="A17" s="133" t="s">
        <v>15</v>
      </c>
      <c r="B17" s="134"/>
      <c r="C17" s="135"/>
      <c r="D17" s="5">
        <f>D15</f>
        <v>12250.2</v>
      </c>
      <c r="E17" s="5">
        <f>E15</f>
        <v>2161.8000000000002</v>
      </c>
      <c r="F17" s="5">
        <f>D17+E17</f>
        <v>14412</v>
      </c>
    </row>
    <row r="18" spans="1:6" ht="28.8" customHeight="1" x14ac:dyDescent="0.3">
      <c r="A18" s="136" t="s">
        <v>28</v>
      </c>
      <c r="B18" s="136"/>
      <c r="C18" s="136"/>
      <c r="D18" s="136"/>
      <c r="E18" s="136"/>
      <c r="F18" s="8">
        <v>75661</v>
      </c>
    </row>
    <row r="19" spans="1:6" x14ac:dyDescent="0.3">
      <c r="A19" s="142"/>
      <c r="B19" s="143"/>
      <c r="C19" s="143"/>
      <c r="D19" s="143"/>
      <c r="E19" s="143"/>
      <c r="F19" s="144"/>
    </row>
    <row r="20" spans="1:6" x14ac:dyDescent="0.3">
      <c r="A20" s="137" t="s">
        <v>29</v>
      </c>
      <c r="B20" s="138"/>
      <c r="C20" s="139"/>
      <c r="D20" s="5">
        <f>D17+D12+D8</f>
        <v>290617.7</v>
      </c>
      <c r="E20" s="5" t="e">
        <f>E17+E12+E8</f>
        <v>#VALUE!</v>
      </c>
      <c r="F20" s="5">
        <f>F17+F12+F8</f>
        <v>302642</v>
      </c>
    </row>
  </sheetData>
  <mergeCells count="19">
    <mergeCell ref="A18:E18"/>
    <mergeCell ref="A20:C20"/>
    <mergeCell ref="A1:F1"/>
    <mergeCell ref="A2:F2"/>
    <mergeCell ref="A19:F19"/>
    <mergeCell ref="B4:C4"/>
    <mergeCell ref="B5:C5"/>
    <mergeCell ref="B7:C7"/>
    <mergeCell ref="B6:C6"/>
    <mergeCell ref="B11:C11"/>
    <mergeCell ref="B10:C10"/>
    <mergeCell ref="A3:F3"/>
    <mergeCell ref="A9:F9"/>
    <mergeCell ref="A13:F13"/>
    <mergeCell ref="B14:C14"/>
    <mergeCell ref="B15:C15"/>
    <mergeCell ref="A12:C12"/>
    <mergeCell ref="A8:C8"/>
    <mergeCell ref="A17:C17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Disclosure Page</vt:lpstr>
      <vt:lpstr>Indirect cost worksheet</vt:lpstr>
      <vt:lpstr>Supportive Indirect</vt:lpstr>
      <vt:lpstr>Cost Allocation Plan</vt:lpstr>
      <vt:lpstr>Budget with Indirect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Brantner</dc:creator>
  <cp:lastModifiedBy>vcoffin.unity@outlook.com</cp:lastModifiedBy>
  <cp:lastPrinted>2025-10-21T15:37:18Z</cp:lastPrinted>
  <dcterms:created xsi:type="dcterms:W3CDTF">2025-09-30T15:00:21Z</dcterms:created>
  <dcterms:modified xsi:type="dcterms:W3CDTF">2025-12-01T21:46:19Z</dcterms:modified>
</cp:coreProperties>
</file>